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320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8" i="1" l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D28" i="1"/>
  <c r="E27" i="1"/>
  <c r="D27" i="1"/>
  <c r="E26" i="1"/>
  <c r="D26" i="1"/>
  <c r="E25" i="1"/>
  <c r="D25" i="1"/>
  <c r="E24" i="1"/>
  <c r="D24" i="1"/>
  <c r="E23" i="1"/>
  <c r="D23" i="1"/>
  <c r="D19" i="1" s="1"/>
  <c r="E21" i="1"/>
  <c r="D21" i="1"/>
  <c r="D13" i="1"/>
  <c r="E12" i="1"/>
  <c r="E11" i="1"/>
  <c r="E13" i="1" s="1"/>
  <c r="E15" i="1" s="1"/>
  <c r="E19" i="1" l="1"/>
  <c r="E36" i="1" s="1"/>
  <c r="E16" i="1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<sst xmlns="http://schemas.openxmlformats.org/spreadsheetml/2006/main" count="74" uniqueCount="51">
  <si>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</si>
  <si>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</si>
  <si>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</si>
  <si>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</si>
  <si>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</si>
  <si>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</si>
  <si>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</si>
  <si>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</si>
  <si>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</si>
  <si>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</si>
  <si>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</si>
  <si>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</si>
  <si>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</si>
  <si>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</si>
  <si>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</si>
  <si>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</si>
  <si>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</si>
  <si>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</si>
  <si>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</si>
  <si>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</si>
  <si>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</si>
  <si>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</si>
  <si>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</si>
  <si>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</si>
  <si>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</si>
  <si>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</si>
  <si>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</si>
  <si>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</si>
  <si>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</si>
  <si>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</si>
  <si>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</si>
  <si>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</si>
  <si>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</si>
  <si>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</si>
  <si>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</si>
  <si>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</si>
  <si>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</si>
  <si>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</si>
  <si>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</si>
  <si>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</si>
  <si>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</si>
  <si>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</si>
  <si>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</si>
  <si>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</si>
  <si>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</si>
  <si>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</si>
  <si>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</si>
  <si>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Рентабельность 3%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</si>
  <si>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</si>
  <si>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</si>
  <si>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Адрес дома: г. Владикавказ, ул. Астана Кесаева, дом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</si>
</sst>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9" xfId="0" applyFont="1" applyBorder="1"/>
    <xf numFmtId="1" fontId="3" fillId="0" borderId="9" xfId="0" applyNumberFormat="1" applyFont="1" applyBorder="1"/>
    <xf numFmtId="0" fontId="3" fillId="0" borderId="9" xfId="0" applyFont="1" applyBorder="1" applyAlignment="1">
      <alignment vertical="justify"/>
    </xf>
    <xf numFmtId="49" fontId="3" fillId="0" borderId="9" xfId="0" applyNumberFormat="1" applyFont="1" applyBorder="1" applyAlignment="1">
      <alignment horizontal="right"/>
    </xf>
    <xf numFmtId="0" fontId="0" fillId="0" borderId="9" xfId="0" applyBorder="1" applyAlignment="1">
      <alignment vertical="justify"/>
    </xf>
    <xf numFmtId="1" fontId="0" fillId="0" borderId="9" xfId="0" applyNumberFormat="1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vertical="justify"/>
    </xf>
    <xf numFmtId="0" fontId="3" fillId="0" borderId="9" xfId="0" applyFont="1" applyFill="1" applyBorder="1"/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3" fontId="3" fillId="0" borderId="9" xfId="0" applyNumberFormat="1" applyFont="1" applyFill="1" applyBorder="1"/>
    <xf numFmtId="3" fontId="3" fillId="0" borderId="9" xfId="0" applyNumberFormat="1" applyFont="1" applyBorder="1"/>
    <xf numFmtId="3" fontId="0" fillId="0" borderId="9" xfId="0" applyNumberFormat="1" applyFont="1" applyBorder="1"/>
    <xf numFmtId="4" fontId="3" fillId="0" borderId="9" xfId="0" applyNumberFormat="1" applyFont="1" applyFill="1" applyBorder="1"/>
    <xf numFmtId="164" fontId="3" fillId="0" borderId="9" xfId="0" applyNumberFormat="1" applyFont="1" applyFill="1" applyBorder="1"/>
    <xf numFmtId="0" fontId="4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D12" sqref="D12"/>
    </sheetView>
  </sheetViews>
  <sheetFormatPr defaultRowHeight="15" x14ac:dyDescent="0.2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x14ac:dyDescent="0.25">
      <c r="A1" s="20" t="s">
        <v>49</v>
      </c>
      <c r="B1" s="21"/>
      <c r="C1" s="21"/>
      <c r="D1" s="21"/>
      <c r="E1" s="22"/>
    </row>
    <row r="2" spans="1:5" x14ac:dyDescent="0.25">
      <c r="A2" s="23"/>
      <c r="B2" s="24"/>
      <c r="C2" s="24"/>
      <c r="D2" s="24"/>
      <c r="E2" s="25"/>
    </row>
    <row r="3" spans="1:5" ht="22.5" customHeight="1" x14ac:dyDescent="0.25">
      <c r="A3" s="26"/>
      <c r="B3" s="27"/>
      <c r="C3" s="27"/>
      <c r="D3" s="27"/>
      <c r="E3" s="28"/>
    </row>
    <row r="4" spans="1:5" x14ac:dyDescent="0.25">
      <c r="A4" s="29" t="s">
        <v>50</v>
      </c>
      <c r="B4" s="29"/>
      <c r="C4" s="29"/>
      <c r="D4" s="29"/>
      <c r="E4" s="29"/>
    </row>
    <row r="5" spans="1:5" x14ac:dyDescent="0.25">
      <c r="A5" s="30"/>
      <c r="B5" s="30"/>
      <c r="C5" s="30"/>
      <c r="D5" s="30"/>
      <c r="E5" s="30"/>
    </row>
    <row r="6" spans="1:5" x14ac:dyDescent="0.25">
      <c r="A6" s="31" t="s">
        <v>0</v>
      </c>
      <c r="B6" s="31" t="s">
        <v>1</v>
      </c>
      <c r="C6" s="32" t="s">
        <v>2</v>
      </c>
      <c r="D6" s="34" t="s">
        <v>3</v>
      </c>
      <c r="E6" s="34" t="s">
        <v>4</v>
      </c>
    </row>
    <row r="7" spans="1:5" x14ac:dyDescent="0.25">
      <c r="A7" s="31"/>
      <c r="B7" s="31"/>
      <c r="C7" s="33"/>
      <c r="D7" s="34"/>
      <c r="E7" s="34"/>
    </row>
    <row r="8" spans="1:5" ht="15.75" x14ac:dyDescent="0.25">
      <c r="A8" s="1"/>
      <c r="B8" s="1" t="s">
        <v>5</v>
      </c>
      <c r="C8" s="11" t="s">
        <v>6</v>
      </c>
      <c r="D8" s="1"/>
      <c r="E8" s="14">
        <v>902067</v>
      </c>
    </row>
    <row r="9" spans="1:5" ht="15.75" x14ac:dyDescent="0.25">
      <c r="A9" s="1"/>
      <c r="B9" s="1" t="s">
        <v>7</v>
      </c>
      <c r="C9" s="11" t="s">
        <v>6</v>
      </c>
      <c r="D9" s="1"/>
      <c r="E9" s="15">
        <v>0</v>
      </c>
    </row>
    <row r="10" spans="1:5" ht="15.75" x14ac:dyDescent="0.25">
      <c r="A10" s="19" t="s">
        <v>8</v>
      </c>
      <c r="B10" s="19"/>
      <c r="C10" s="19"/>
      <c r="D10" s="19"/>
      <c r="E10" s="19"/>
    </row>
    <row r="11" spans="1:5" ht="15.75" x14ac:dyDescent="0.25">
      <c r="A11" s="1">
        <v>1</v>
      </c>
      <c r="B11" s="1" t="s">
        <v>9</v>
      </c>
      <c r="C11" s="11" t="s">
        <v>10</v>
      </c>
      <c r="D11" s="18">
        <v>8243.2000000000025</v>
      </c>
      <c r="E11" s="18">
        <f>D11</f>
        <v>8243.2000000000025</v>
      </c>
    </row>
    <row r="12" spans="1:5" ht="15.75" x14ac:dyDescent="0.25">
      <c r="A12" s="1">
        <v>2</v>
      </c>
      <c r="B12" s="1" t="s">
        <v>11</v>
      </c>
      <c r="C12" s="11" t="s">
        <v>6</v>
      </c>
      <c r="D12" s="17">
        <v>9.6999999999999993</v>
      </c>
      <c r="E12" s="17">
        <f>D12</f>
        <v>9.6999999999999993</v>
      </c>
    </row>
    <row r="13" spans="1:5" ht="15.75" x14ac:dyDescent="0.25">
      <c r="A13" s="1">
        <v>3</v>
      </c>
      <c r="B13" s="1" t="s">
        <v>12</v>
      </c>
      <c r="C13" s="11" t="s">
        <v>6</v>
      </c>
      <c r="D13" s="14">
        <f>D11*D12*12</f>
        <v>959508.48000000021</v>
      </c>
      <c r="E13" s="14">
        <f>E11*E12*12</f>
        <v>959508.48000000021</v>
      </c>
    </row>
    <row r="14" spans="1:5" ht="15.75" x14ac:dyDescent="0.25">
      <c r="A14" s="1">
        <v>4</v>
      </c>
      <c r="B14" s="1" t="s">
        <v>13</v>
      </c>
      <c r="C14" s="11" t="s">
        <v>6</v>
      </c>
      <c r="D14" s="14"/>
      <c r="E14" s="14">
        <v>527789</v>
      </c>
    </row>
    <row r="15" spans="1:5" ht="15.75" x14ac:dyDescent="0.25">
      <c r="A15" s="1">
        <v>5</v>
      </c>
      <c r="B15" s="1" t="s">
        <v>14</v>
      </c>
      <c r="C15" s="11" t="s">
        <v>15</v>
      </c>
      <c r="D15" s="14"/>
      <c r="E15" s="18">
        <f>E14/E13%</f>
        <v>55.006183999541086</v>
      </c>
    </row>
    <row r="16" spans="1:5" ht="15.75" x14ac:dyDescent="0.25">
      <c r="A16" s="1">
        <v>6</v>
      </c>
      <c r="B16" s="1" t="s">
        <v>16</v>
      </c>
      <c r="C16" s="11" t="s">
        <v>6</v>
      </c>
      <c r="D16" s="14"/>
      <c r="E16" s="14">
        <f>E8+E13-E14</f>
        <v>1333786.4800000002</v>
      </c>
    </row>
    <row r="17" spans="1:5" ht="15.75" x14ac:dyDescent="0.25">
      <c r="A17" s="1"/>
      <c r="B17" s="1"/>
      <c r="C17" s="1"/>
      <c r="D17" s="14"/>
      <c r="E17" s="9"/>
    </row>
    <row r="18" spans="1:5" ht="15.75" x14ac:dyDescent="0.25">
      <c r="A18" s="19" t="s">
        <v>17</v>
      </c>
      <c r="B18" s="19"/>
      <c r="C18" s="19"/>
      <c r="D18" s="19"/>
      <c r="E18" s="19"/>
    </row>
    <row r="19" spans="1:5" ht="15.75" x14ac:dyDescent="0.25">
      <c r="A19" s="1"/>
      <c r="B19" s="1" t="s">
        <v>18</v>
      </c>
      <c r="C19" s="11" t="s">
        <v>6</v>
      </c>
      <c r="D19" s="2">
        <f>D21+D23+D24+D25+D26+D27+D28+D29+D30+D31+D32+D33+D34+D35</f>
        <v>959508.48000000021</v>
      </c>
      <c r="E19" s="15">
        <f>E21+E23+E24+E25+E26+E27+E28+E29+E30+E31+E32+E33+E34+E35</f>
        <v>527789</v>
      </c>
    </row>
    <row r="20" spans="1:5" ht="15.75" x14ac:dyDescent="0.25">
      <c r="A20" s="1"/>
      <c r="B20" s="1" t="s">
        <v>19</v>
      </c>
      <c r="C20" s="11"/>
      <c r="D20" s="1"/>
      <c r="E20" s="15"/>
    </row>
    <row r="21" spans="1:5" ht="15.75" x14ac:dyDescent="0.25">
      <c r="A21" s="1">
        <v>1</v>
      </c>
      <c r="B21" s="1" t="s">
        <v>20</v>
      </c>
      <c r="C21" s="11" t="s">
        <v>6</v>
      </c>
      <c r="D21" s="2">
        <f>D11*2.89*12</f>
        <v>285874.17600000009</v>
      </c>
      <c r="E21" s="15">
        <f>E14*29.8%</f>
        <v>157281.122</v>
      </c>
    </row>
    <row r="22" spans="1:5" ht="47.25" x14ac:dyDescent="0.25">
      <c r="A22" s="10">
        <v>2</v>
      </c>
      <c r="B22" s="3" t="s">
        <v>21</v>
      </c>
      <c r="C22" s="11" t="s">
        <v>6</v>
      </c>
      <c r="D22" s="2"/>
      <c r="E22" s="15"/>
    </row>
    <row r="23" spans="1:5" ht="31.5" x14ac:dyDescent="0.25">
      <c r="A23" s="4" t="s">
        <v>22</v>
      </c>
      <c r="B23" s="3" t="s">
        <v>23</v>
      </c>
      <c r="C23" s="11" t="s">
        <v>6</v>
      </c>
      <c r="D23" s="2">
        <f>D11*0.23*12</f>
        <v>22751.232000000007</v>
      </c>
      <c r="E23" s="15">
        <f>E14*2.4%</f>
        <v>12666.936</v>
      </c>
    </row>
    <row r="24" spans="1:5" ht="31.5" x14ac:dyDescent="0.25">
      <c r="A24" s="4" t="s">
        <v>24</v>
      </c>
      <c r="B24" s="3" t="s">
        <v>25</v>
      </c>
      <c r="C24" s="11" t="s">
        <v>6</v>
      </c>
      <c r="D24" s="2">
        <f>D11*0.28*12</f>
        <v>27697.152000000009</v>
      </c>
      <c r="E24" s="15">
        <f>E14*2.9%</f>
        <v>15305.880999999999</v>
      </c>
    </row>
    <row r="25" spans="1:5" ht="31.5" x14ac:dyDescent="0.25">
      <c r="A25" s="4" t="s">
        <v>26</v>
      </c>
      <c r="B25" s="3" t="s">
        <v>27</v>
      </c>
      <c r="C25" s="11" t="s">
        <v>6</v>
      </c>
      <c r="D25" s="2">
        <f>D11*0.26*12</f>
        <v>25718.784000000011</v>
      </c>
      <c r="E25" s="15">
        <f>E14*2.7%</f>
        <v>14250.303000000002</v>
      </c>
    </row>
    <row r="26" spans="1:5" ht="31.5" x14ac:dyDescent="0.25">
      <c r="A26" s="4" t="s">
        <v>28</v>
      </c>
      <c r="B26" s="3" t="s">
        <v>29</v>
      </c>
      <c r="C26" s="11" t="s">
        <v>6</v>
      </c>
      <c r="D26" s="2">
        <f>D11*0.29*12</f>
        <v>28686.33600000001</v>
      </c>
      <c r="E26" s="15">
        <f>E14*3%</f>
        <v>15833.67</v>
      </c>
    </row>
    <row r="27" spans="1:5" ht="15.75" x14ac:dyDescent="0.25">
      <c r="A27" s="4" t="s">
        <v>30</v>
      </c>
      <c r="B27" s="1" t="s">
        <v>31</v>
      </c>
      <c r="C27" s="11" t="s">
        <v>6</v>
      </c>
      <c r="D27" s="2">
        <f>D11*0.34*12</f>
        <v>33632.256000000008</v>
      </c>
      <c r="E27" s="15">
        <f>E14*3.5%</f>
        <v>18472.615000000002</v>
      </c>
    </row>
    <row r="28" spans="1:5" ht="31.5" x14ac:dyDescent="0.25">
      <c r="A28" s="4" t="s">
        <v>32</v>
      </c>
      <c r="B28" s="3" t="s">
        <v>33</v>
      </c>
      <c r="C28" s="11" t="s">
        <v>6</v>
      </c>
      <c r="D28" s="2">
        <f>D11*0.06*12</f>
        <v>5935.1040000000021</v>
      </c>
      <c r="E28" s="15">
        <f>E14*0.6%</f>
        <v>3166.7339999999999</v>
      </c>
    </row>
    <row r="29" spans="1:5" ht="15.75" x14ac:dyDescent="0.25">
      <c r="A29" s="4" t="s">
        <v>34</v>
      </c>
      <c r="B29" s="1" t="s">
        <v>35</v>
      </c>
      <c r="C29" s="11" t="s">
        <v>6</v>
      </c>
      <c r="D29" s="2">
        <f>D11*0.05*12</f>
        <v>4945.9200000000019</v>
      </c>
      <c r="E29" s="15">
        <f>E14*0.5%</f>
        <v>2638.9450000000002</v>
      </c>
    </row>
    <row r="30" spans="1:5" ht="31.5" x14ac:dyDescent="0.25">
      <c r="A30" s="4" t="s">
        <v>36</v>
      </c>
      <c r="B30" s="3" t="s">
        <v>37</v>
      </c>
      <c r="C30" s="11" t="s">
        <v>6</v>
      </c>
      <c r="D30" s="2">
        <f>D11*0.15*12</f>
        <v>14837.760000000002</v>
      </c>
      <c r="E30" s="15">
        <f>E14*1.5%</f>
        <v>7916.835</v>
      </c>
    </row>
    <row r="31" spans="1:5" ht="31.5" x14ac:dyDescent="0.25">
      <c r="A31" s="4" t="s">
        <v>38</v>
      </c>
      <c r="B31" s="3" t="s">
        <v>39</v>
      </c>
      <c r="C31" s="11" t="s">
        <v>6</v>
      </c>
      <c r="D31" s="2">
        <f>D11*2.01*12</f>
        <v>198825.98400000003</v>
      </c>
      <c r="E31" s="15">
        <f>E14*20.7%</f>
        <v>109252.32299999999</v>
      </c>
    </row>
    <row r="32" spans="1:5" ht="15.75" x14ac:dyDescent="0.25">
      <c r="A32" s="4" t="s">
        <v>40</v>
      </c>
      <c r="B32" s="1" t="s">
        <v>41</v>
      </c>
      <c r="C32" s="11" t="s">
        <v>6</v>
      </c>
      <c r="D32" s="2">
        <f>D11*0.48*12</f>
        <v>47480.832000000017</v>
      </c>
      <c r="E32" s="15">
        <f>E14*4.9%</f>
        <v>25861.661</v>
      </c>
    </row>
    <row r="33" spans="1:5" ht="31.5" x14ac:dyDescent="0.25">
      <c r="A33" s="4" t="s">
        <v>42</v>
      </c>
      <c r="B33" s="3" t="s">
        <v>43</v>
      </c>
      <c r="C33" s="11" t="s">
        <v>6</v>
      </c>
      <c r="D33" s="2">
        <f>D11*2.13*12</f>
        <v>210696.19200000004</v>
      </c>
      <c r="E33" s="15">
        <f>E14*22%</f>
        <v>116113.58</v>
      </c>
    </row>
    <row r="34" spans="1:5" ht="45" x14ac:dyDescent="0.25">
      <c r="A34" s="4" t="s">
        <v>44</v>
      </c>
      <c r="B34" s="5" t="s">
        <v>45</v>
      </c>
      <c r="C34" s="12" t="s">
        <v>6</v>
      </c>
      <c r="D34" s="6">
        <f>D11*0.24*12</f>
        <v>23740.416000000008</v>
      </c>
      <c r="E34" s="16">
        <f>E14*2.5%</f>
        <v>13194.725</v>
      </c>
    </row>
    <row r="35" spans="1:5" ht="15.75" x14ac:dyDescent="0.25">
      <c r="A35" s="7" t="s">
        <v>46</v>
      </c>
      <c r="B35" s="8" t="s">
        <v>47</v>
      </c>
      <c r="C35" s="13" t="s">
        <v>6</v>
      </c>
      <c r="D35" s="6">
        <f>D11*0.29*12</f>
        <v>28686.33600000001</v>
      </c>
      <c r="E35" s="16">
        <f>E14*3%</f>
        <v>15833.67</v>
      </c>
    </row>
    <row r="36" spans="1:5" ht="15.75" x14ac:dyDescent="0.25">
      <c r="A36" s="4" t="s">
        <v>46</v>
      </c>
      <c r="B36" s="1" t="s">
        <v>48</v>
      </c>
      <c r="C36" s="11" t="s">
        <v>6</v>
      </c>
      <c r="D36" s="2"/>
      <c r="E36" s="15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Тома</cp:lastModifiedBy>
  <cp:lastPrinted>2015-04-17T05:20:56Z</cp:lastPrinted>
  <dcterms:created xsi:type="dcterms:W3CDTF">2015-04-17T05:16:39Z</dcterms:created>
  <dcterms:modified xsi:type="dcterms:W3CDTF">2015-04-17T08:32:19Z</dcterms:modified>
</cp:coreProperties>
</file>